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Papinigyte\Desktop\"/>
    </mc:Choice>
  </mc:AlternateContent>
  <bookViews>
    <workbookView xWindow="0" yWindow="0" windowWidth="20490" windowHeight="7905"/>
  </bookViews>
  <sheets>
    <sheet name="Projekto_biudžetas" sheetId="1" r:id="rId1"/>
    <sheet name="Papildoma_info."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4" i="1" l="1"/>
  <c r="C11" i="1" l="1"/>
  <c r="C23" i="1" s="1"/>
  <c r="D10" i="1" s="1"/>
  <c r="C22" i="1" l="1"/>
  <c r="D21" i="1" s="1"/>
  <c r="F11" i="1"/>
  <c r="I7" i="1"/>
  <c r="I6" i="1" l="1"/>
  <c r="C21" i="1"/>
  <c r="F12" i="1"/>
  <c r="D16" i="1"/>
  <c r="I8" i="1"/>
  <c r="D22" i="1"/>
</calcChain>
</file>

<file path=xl/sharedStrings.xml><?xml version="1.0" encoding="utf-8"?>
<sst xmlns="http://schemas.openxmlformats.org/spreadsheetml/2006/main" count="47" uniqueCount="46">
  <si>
    <t>Išlaidų kategorijos pavadinimas</t>
  </si>
  <si>
    <t>4. Įranga, įrenginiai ir kitas turtas</t>
  </si>
  <si>
    <t>5. Projekto vykdymas</t>
  </si>
  <si>
    <t>7. Netiesioginės išlaidos ir kitos išlaidos pagal fiksuotąją projekto išlaidų normą</t>
  </si>
  <si>
    <t>Tinkamos finansuoti projekto išlaidos:</t>
  </si>
  <si>
    <t>Eil. Nr.</t>
  </si>
  <si>
    <t>Projekto tinkamų finansuoti išlaidų suma, eurais</t>
  </si>
  <si>
    <t>Didžiausia fiksuotoji norma (procentais), kai projekto veiklų rangos išlaidų dalis sudaro</t>
  </si>
  <si>
    <t xml:space="preserve">iki 85 proc. tinkamų finansuoti projekto išlaidų </t>
  </si>
  <si>
    <t>nuo 85 (imtinai) iki 95 proc. tinkamų finansuoti projekto išlaidų</t>
  </si>
  <si>
    <t>nuo 95 (imtinai) iki 98 proc. tinkamų finansuoti projekto išlaidų</t>
  </si>
  <si>
    <t>nuo 98 (imtinai) iki 99,99 proc. (imtinai) tinkamų finansuoti projekto išlaidų</t>
  </si>
  <si>
    <t>1.</t>
  </si>
  <si>
    <t>iki 175 000</t>
  </si>
  <si>
    <t>2.</t>
  </si>
  <si>
    <t>nuo 175 001 iki 435 000</t>
  </si>
  <si>
    <t>3.</t>
  </si>
  <si>
    <t>nuo 435 001 iki 780 000</t>
  </si>
  <si>
    <t>4.</t>
  </si>
  <si>
    <t>nuo 780 001 iki 2 260 000</t>
  </si>
  <si>
    <t>5.</t>
  </si>
  <si>
    <t>nuo 2 260 001</t>
  </si>
  <si>
    <t>4. Fiksuotosios normos, taikomos iš Europos regioninės plėtros fondo arba Sanglaudos fondo lėšų bendrai finansuojamo projekto netiesioginėms išlaidoms finansuoti:</t>
  </si>
  <si>
    <t>Tiesioginės projekto išlaidos:</t>
  </si>
  <si>
    <t>10 proc.</t>
  </si>
  <si>
    <t xml:space="preserve">ES </t>
  </si>
  <si>
    <t xml:space="preserve">PV </t>
  </si>
  <si>
    <t>Procentas</t>
  </si>
  <si>
    <t>Sumų pasiskirstymas</t>
  </si>
  <si>
    <t>Didžiausia projekto vertė:</t>
  </si>
  <si>
    <t>Mažiausia projekto vertė:</t>
  </si>
  <si>
    <t>Didžiausias galimas procentas 4 išlaidų kategorijai:</t>
  </si>
  <si>
    <t>Didžiausias galimas procentas 6 išlaidų kategorijai:</t>
  </si>
  <si>
    <t>Didžiausias galimas procentas 7 išlaidų kategorijai:</t>
  </si>
  <si>
    <t xml:space="preserve">6. Informavimas apie projektą </t>
  </si>
  <si>
    <r>
      <rPr>
        <b/>
        <sz val="11"/>
        <color theme="1"/>
        <rFont val="Calibri"/>
        <family val="2"/>
        <charset val="186"/>
        <scheme val="minor"/>
      </rPr>
      <t>4.1.</t>
    </r>
    <r>
      <rPr>
        <sz val="11"/>
        <color theme="1"/>
        <rFont val="Calibri"/>
        <family val="2"/>
        <charset val="186"/>
        <scheme val="minor"/>
      </rPr>
      <t xml:space="preserve"> kompiuterinės įrangos įsigijimas arba lizingas (finansinė nuoma). Lizingo laikotarpis negali būti ilgesnis už projekto įgyvendinimo laikotarpį, t. y. lizingo būdu įsigyta kompiuterinė įranga iki projekto įgyvendinimo pabaigos nuosavybės teise turi priklausyti projekto vykdytojui;</t>
    </r>
  </si>
  <si>
    <r>
      <rPr>
        <b/>
        <sz val="11"/>
        <color theme="1"/>
        <rFont val="Calibri"/>
        <family val="2"/>
        <charset val="186"/>
        <scheme val="minor"/>
      </rPr>
      <t>4.2.</t>
    </r>
    <r>
      <rPr>
        <sz val="11"/>
        <color theme="1"/>
        <rFont val="Calibri"/>
        <family val="2"/>
        <charset val="186"/>
        <scheme val="minor"/>
      </rPr>
      <t xml:space="preserve"> rinkoje esančios standartinės programinės įrangos įsigijimas, įskaitant jos programavimą ir (ar) konfigūravimą projekto vykdytojo poreikiams ir projekto veikloms;</t>
    </r>
  </si>
  <si>
    <r>
      <rPr>
        <b/>
        <sz val="11"/>
        <color theme="1"/>
        <rFont val="Calibri"/>
        <family val="2"/>
        <charset val="186"/>
        <scheme val="minor"/>
      </rPr>
      <t>4.3.</t>
    </r>
    <r>
      <rPr>
        <sz val="11"/>
        <color theme="1"/>
        <rFont val="Calibri"/>
        <family val="2"/>
        <charset val="186"/>
        <scheme val="minor"/>
      </rPr>
      <t xml:space="preserve"> išlaidos, susijusios su projekto veikloms naudojamos ir šių veiklų tęstinumui užtikrinti būtinos įrangos, prietaisų, įrenginių ir panašiai pirkimu;</t>
    </r>
  </si>
  <si>
    <r>
      <rPr>
        <b/>
        <sz val="11"/>
        <color theme="1"/>
        <rFont val="Calibri"/>
        <family val="2"/>
        <charset val="186"/>
        <scheme val="minor"/>
      </rPr>
      <t>4.4.</t>
    </r>
    <r>
      <rPr>
        <sz val="11"/>
        <color theme="1"/>
        <rFont val="Calibri"/>
        <family val="2"/>
        <charset val="186"/>
        <scheme val="minor"/>
      </rPr>
      <t xml:space="preserve"> licencijų įsigijimo išlaidos;</t>
    </r>
  </si>
  <si>
    <r>
      <rPr>
        <b/>
        <sz val="11"/>
        <color theme="1"/>
        <rFont val="Calibri"/>
        <family val="2"/>
        <charset val="186"/>
        <scheme val="minor"/>
      </rPr>
      <t xml:space="preserve">4.5. </t>
    </r>
    <r>
      <rPr>
        <sz val="11"/>
        <color theme="1"/>
        <rFont val="Calibri"/>
        <family val="2"/>
        <charset val="186"/>
        <scheme val="minor"/>
      </rPr>
      <t>tik projekto įgyvendinimo laikotarpiu įsigyto turto draudimo išlaidos.</t>
    </r>
  </si>
  <si>
    <r>
      <rPr>
        <b/>
        <sz val="11"/>
        <color theme="1"/>
        <rFont val="Calibri"/>
        <family val="2"/>
        <charset val="186"/>
        <scheme val="minor"/>
      </rPr>
      <t>5.1.</t>
    </r>
    <r>
      <rPr>
        <sz val="11"/>
        <color theme="1"/>
        <rFont val="Calibri"/>
        <family val="2"/>
        <charset val="186"/>
        <scheme val="minor"/>
      </rPr>
      <t xml:space="preserve"> Projektą vykdančio personalo darbo užmokestis ir išlaidos su darbo santykiais susijusiems darbdavio įsipareigojimams, apskaičiuotiems teisės aktų nustatyta tvarka.</t>
    </r>
  </si>
  <si>
    <r>
      <rPr>
        <b/>
        <sz val="11"/>
        <color theme="1"/>
        <rFont val="Calibri"/>
        <family val="2"/>
        <charset val="186"/>
        <scheme val="minor"/>
      </rPr>
      <t>5.2.</t>
    </r>
    <r>
      <rPr>
        <sz val="11"/>
        <color theme="1"/>
        <rFont val="Calibri"/>
        <family val="2"/>
        <charset val="186"/>
        <scheme val="minor"/>
      </rPr>
      <t xml:space="preserve"> Projektą vykdančio personalo komandiruočių išlaidos, apskaičiuotos teisės aktų nustatyta tvarka. </t>
    </r>
  </si>
  <si>
    <r>
      <rPr>
        <b/>
        <sz val="11"/>
        <color theme="1"/>
        <rFont val="Calibri"/>
        <family val="2"/>
        <charset val="186"/>
        <scheme val="minor"/>
      </rPr>
      <t>5.3.</t>
    </r>
    <r>
      <rPr>
        <sz val="11"/>
        <color theme="1"/>
        <rFont val="Calibri"/>
        <family val="2"/>
        <charset val="186"/>
        <scheme val="minor"/>
      </rPr>
      <t xml:space="preserve"> Išlaidos kitoms su projekto veiklomis susijusioms paslaugoms įsigyti: </t>
    </r>
  </si>
  <si>
    <r>
      <rPr>
        <b/>
        <sz val="11"/>
        <color theme="1"/>
        <rFont val="Calibri"/>
        <family val="2"/>
        <charset val="186"/>
        <scheme val="minor"/>
      </rPr>
      <t>7.1.</t>
    </r>
    <r>
      <rPr>
        <sz val="11"/>
        <color theme="1"/>
        <rFont val="Calibri"/>
        <family val="2"/>
        <charset val="186"/>
        <scheme val="minor"/>
      </rPr>
      <t xml:space="preserve"> administruojančio personalo darbo užmokestis ir išlaidos su darbo santykiais susijusiems darbdavio įsipareigojimams, apskaičiuotiems teisės aktų nustatyta tvarka;</t>
    </r>
  </si>
  <si>
    <r>
      <rPr>
        <b/>
        <sz val="11"/>
        <color theme="1"/>
        <rFont val="Calibri"/>
        <family val="2"/>
        <charset val="186"/>
        <scheme val="minor"/>
      </rPr>
      <t>7.2.</t>
    </r>
    <r>
      <rPr>
        <sz val="11"/>
        <color theme="1"/>
        <rFont val="Calibri"/>
        <family val="2"/>
        <charset val="186"/>
        <scheme val="minor"/>
      </rPr>
      <t xml:space="preserve"> administruojančio personalo komandiruočių išlaidos, apskaičiuotos teisės aktų nustatyta tvarka;</t>
    </r>
  </si>
  <si>
    <r>
      <rPr>
        <b/>
        <sz val="11"/>
        <color theme="1"/>
        <rFont val="Calibri"/>
        <family val="2"/>
        <charset val="186"/>
        <scheme val="minor"/>
      </rPr>
      <t xml:space="preserve">7.3. </t>
    </r>
    <r>
      <rPr>
        <sz val="11"/>
        <color theme="1"/>
        <rFont val="Calibri"/>
        <family val="2"/>
        <charset val="186"/>
        <scheme val="minor"/>
      </rPr>
      <t>su projekto administravimo reikmėmis susijusių prekių įsigijimo išlaidos.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</si>
</sst>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1" x14ac:knownFonts="1">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2"/>
      <color theme="1"/>
      <name val="Calibri"/>
      <family val="2"/>
      <charset val="186"/>
      <scheme val="minor"/>
    </font>
    <font>
      <sz val="11"/>
      <color theme="1"/>
      <name val="Times New Roman"/>
      <family val="1"/>
      <charset val="186"/>
    </font>
    <font>
      <sz val="11"/>
      <name val="Times New Roman"/>
      <family val="1"/>
      <charset val="186"/>
    </font>
    <font>
      <i/>
      <sz val="10"/>
      <color theme="1"/>
      <name val="Times New Roman"/>
      <family val="1"/>
      <charset val="186"/>
    </font>
    <font>
      <b/>
      <i/>
      <sz val="11"/>
      <color theme="1"/>
      <name val="Calibri"/>
      <family val="2"/>
      <charset val="186"/>
      <scheme val="minor"/>
    </font>
    <font>
      <b/>
      <i/>
      <sz val="10"/>
      <color theme="1"/>
      <name val="Times New Roman"/>
      <family val="1"/>
      <charset val="186"/>
    </font>
    <font>
      <b/>
      <sz val="11"/>
      <color theme="1"/>
      <name val="Times New Roman"/>
      <family val="1"/>
      <charset val="186"/>
    </font>
    <font>
      <b/>
      <sz val="11"/>
      <color rgb="FFC00000"/>
      <name val="Calibri"/>
      <family val="2"/>
      <charset val="186"/>
      <scheme val="minor"/>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2" fillId="0" borderId="0" xfId="0" applyFont="1"/>
    <xf numFmtId="164" fontId="0" fillId="0" borderId="0" xfId="0" applyNumberFormat="1"/>
    <xf numFmtId="164" fontId="0" fillId="0" borderId="1" xfId="0" applyNumberFormat="1" applyBorder="1"/>
    <xf numFmtId="164" fontId="2" fillId="0" borderId="1" xfId="0" applyNumberFormat="1" applyFont="1" applyBorder="1"/>
    <xf numFmtId="0" fontId="0" fillId="0" borderId="1" xfId="0" applyBorder="1" applyAlignment="1">
      <alignment wrapText="1"/>
    </xf>
    <xf numFmtId="0" fontId="0" fillId="0" borderId="1" xfId="0" applyBorder="1" applyAlignment="1">
      <alignment horizontal="left" vertical="center"/>
    </xf>
    <xf numFmtId="0" fontId="1" fillId="0" borderId="1" xfId="0" applyFont="1" applyBorder="1" applyAlignment="1">
      <alignment horizontal="right"/>
    </xf>
    <xf numFmtId="164" fontId="1" fillId="0" borderId="1" xfId="0" applyNumberFormat="1" applyFont="1" applyBorder="1"/>
    <xf numFmtId="164" fontId="0" fillId="0" borderId="0" xfId="0" applyNumberFormat="1" applyBorder="1"/>
    <xf numFmtId="0" fontId="2" fillId="0" borderId="0" xfId="0" applyFont="1" applyBorder="1"/>
    <xf numFmtId="0" fontId="0" fillId="0" borderId="0" xfId="0" applyBorder="1"/>
    <xf numFmtId="164" fontId="0" fillId="0" borderId="0" xfId="0" applyNumberFormat="1" applyAlignment="1">
      <alignment horizontal="left" indent="1"/>
    </xf>
    <xf numFmtId="4" fontId="0" fillId="0" borderId="1" xfId="0" applyNumberFormat="1" applyBorder="1" applyAlignment="1">
      <alignment horizontal="left" vertical="center"/>
    </xf>
    <xf numFmtId="0" fontId="0" fillId="0" borderId="1" xfId="0" applyBorder="1" applyAlignment="1">
      <alignment horizontal="center" vertical="center" wrapText="1"/>
    </xf>
    <xf numFmtId="164" fontId="0" fillId="0" borderId="1" xfId="0" applyNumberFormat="1" applyBorder="1" applyAlignment="1">
      <alignment horizontal="center"/>
    </xf>
    <xf numFmtId="10" fontId="0" fillId="0" borderId="0" xfId="0" applyNumberFormat="1"/>
    <xf numFmtId="0" fontId="3" fillId="0" borderId="0" xfId="0" applyFont="1" applyAlignment="1">
      <alignment wrapText="1"/>
    </xf>
    <xf numFmtId="164" fontId="2" fillId="0" borderId="0" xfId="0" applyNumberFormat="1" applyFont="1"/>
    <xf numFmtId="164" fontId="0" fillId="0" borderId="0" xfId="0" applyNumberForma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top" wrapText="1"/>
    </xf>
    <xf numFmtId="0" fontId="0" fillId="0" borderId="0" xfId="0" applyBorder="1" applyAlignment="1">
      <alignment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4" fillId="0" borderId="7" xfId="0" applyFont="1" applyBorder="1" applyAlignment="1">
      <alignment vertical="center" wrapText="1"/>
    </xf>
    <xf numFmtId="0" fontId="5" fillId="0" borderId="7"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4" fontId="0" fillId="0" borderId="1" xfId="0" applyNumberFormat="1" applyBorder="1" applyAlignment="1">
      <alignment horizontal="center" vertical="center"/>
    </xf>
    <xf numFmtId="0" fontId="0" fillId="0" borderId="0" xfId="0" applyBorder="1" applyAlignment="1">
      <alignment horizontal="center"/>
    </xf>
    <xf numFmtId="164" fontId="0" fillId="0" borderId="2" xfId="0" applyNumberFormat="1" applyBorder="1" applyAlignment="1">
      <alignment horizontal="center" vertical="center"/>
    </xf>
    <xf numFmtId="164" fontId="0" fillId="0" borderId="1" xfId="0" applyNumberFormat="1" applyBorder="1" applyAlignment="1">
      <alignment horizontal="left" indent="1"/>
    </xf>
    <xf numFmtId="164" fontId="7" fillId="0" borderId="1" xfId="0" applyNumberFormat="1" applyFont="1" applyBorder="1" applyAlignment="1">
      <alignment horizontal="center"/>
    </xf>
    <xf numFmtId="164" fontId="1" fillId="0" borderId="1" xfId="0" applyNumberFormat="1" applyFont="1" applyBorder="1" applyAlignment="1">
      <alignment horizontal="center"/>
    </xf>
    <xf numFmtId="164" fontId="1" fillId="0" borderId="0" xfId="0" applyNumberFormat="1" applyFont="1" applyBorder="1" applyAlignment="1">
      <alignment horizontal="center"/>
    </xf>
    <xf numFmtId="0" fontId="1" fillId="0" borderId="0" xfId="0" applyFont="1"/>
    <xf numFmtId="164" fontId="1" fillId="0" borderId="1"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2" fillId="0" borderId="0" xfId="0" applyFont="1" applyAlignment="1">
      <alignment wrapText="1"/>
    </xf>
    <xf numFmtId="164" fontId="1" fillId="0" borderId="0" xfId="0" applyNumberFormat="1" applyFont="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2" fillId="0" borderId="3" xfId="0" applyFont="1" applyBorder="1" applyAlignment="1">
      <alignment horizontal="center" vertical="center"/>
    </xf>
    <xf numFmtId="0" fontId="7" fillId="0" borderId="3" xfId="0" applyFont="1" applyBorder="1" applyAlignment="1">
      <alignment horizontal="right"/>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0" fillId="0" borderId="0" xfId="0" applyNumberFormat="1" applyFont="1" applyBorder="1"/>
    <xf numFmtId="0" fontId="4" fillId="0" borderId="4" xfId="0" applyFont="1" applyBorder="1" applyAlignment="1">
      <alignment vertical="center" wrapText="1"/>
    </xf>
    <xf numFmtId="0" fontId="4" fillId="0" borderId="5"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0" fillId="0" borderId="0" xfId="0" applyAlignment="1">
      <alignment horizontal="center" vertical="center" wrapText="1"/>
    </xf>
    <xf numFmtId="164" fontId="0" fillId="0" borderId="0" xfId="0" applyNumberFormat="1" applyFill="1"/>
    <xf numFmtId="164" fontId="1" fillId="0" borderId="0" xfId="0" applyNumberFormat="1" applyFont="1" applyFill="1" applyBorder="1" applyAlignment="1">
      <alignment horizontal="center"/>
    </xf>
    <xf numFmtId="164" fontId="2" fillId="0" borderId="10" xfId="0" applyNumberFormat="1" applyFont="1" applyFill="1" applyBorder="1"/>
    <xf numFmtId="164" fontId="7" fillId="0" borderId="1" xfId="0" applyNumberFormat="1" applyFont="1" applyFill="1" applyBorder="1"/>
    <xf numFmtId="164" fontId="1" fillId="0" borderId="1" xfId="0" applyNumberFormat="1" applyFont="1" applyFill="1" applyBorder="1"/>
    <xf numFmtId="164" fontId="1" fillId="0" borderId="0" xfId="0" applyNumberFormat="1" applyFont="1" applyFill="1"/>
  </cellXfs>
  <cellStyles count="1">
    <cellStyle name="Įprastas"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tabSelected="1" workbookViewId="0">
      <selection activeCell="K13" sqref="K13"/>
    </sheetView>
  </sheetViews>
  <sheetFormatPr defaultRowHeight="15" x14ac:dyDescent="0.25"/>
  <cols>
    <col min="1" max="1" width="19.140625" customWidth="1"/>
    <col min="2" max="2" width="82.42578125" style="1" customWidth="1"/>
    <col min="3" max="3" width="13.7109375" style="3" bestFit="1" customWidth="1"/>
    <col min="4" max="4" width="12.5703125" style="3" bestFit="1" customWidth="1"/>
    <col min="5" max="5" width="11.28515625" style="3" customWidth="1"/>
    <col min="6" max="6" width="24.140625" style="3" bestFit="1" customWidth="1"/>
    <col min="7" max="7" width="12.140625" style="3" bestFit="1" customWidth="1"/>
    <col min="8" max="8" width="9.5703125" bestFit="1" customWidth="1"/>
    <col min="9" max="9" width="15.42578125" customWidth="1"/>
    <col min="11" max="11" width="18.42578125" bestFit="1" customWidth="1"/>
    <col min="12" max="12" width="38.7109375" customWidth="1"/>
    <col min="13" max="13" width="31.85546875" customWidth="1"/>
    <col min="14" max="14" width="32" customWidth="1"/>
    <col min="15" max="15" width="50.7109375" customWidth="1"/>
    <col min="16" max="17" width="36.85546875" customWidth="1"/>
  </cols>
  <sheetData>
    <row r="2" spans="2:16" x14ac:dyDescent="0.25">
      <c r="F2" s="3" t="s">
        <v>29</v>
      </c>
      <c r="G2" s="36">
        <v>341176.47</v>
      </c>
    </row>
    <row r="3" spans="2:16" ht="15.75" customHeight="1" x14ac:dyDescent="0.25">
      <c r="B3" s="51" t="s">
        <v>0</v>
      </c>
      <c r="C3" s="16"/>
      <c r="F3" s="3" t="s">
        <v>30</v>
      </c>
      <c r="G3" s="36">
        <v>34117.65</v>
      </c>
      <c r="H3" s="27"/>
      <c r="I3" s="27"/>
      <c r="J3" s="27"/>
      <c r="K3" s="27"/>
      <c r="L3" s="27"/>
      <c r="M3" s="27"/>
      <c r="N3" s="27"/>
    </row>
    <row r="4" spans="2:16" s="2" customFormat="1" ht="15.75" x14ac:dyDescent="0.25">
      <c r="B4" s="53" t="s">
        <v>1</v>
      </c>
      <c r="C4" s="5">
        <f>C5+C6+C7+C8+C9</f>
        <v>15176.47</v>
      </c>
      <c r="D4" s="19"/>
      <c r="E4" s="19"/>
      <c r="F4" s="19"/>
      <c r="G4" s="19"/>
      <c r="H4" s="27"/>
      <c r="I4" s="27"/>
      <c r="J4" s="27"/>
      <c r="K4" s="27"/>
      <c r="L4" s="27"/>
      <c r="M4" s="27"/>
      <c r="N4" s="27"/>
    </row>
    <row r="5" spans="2:16" ht="60" x14ac:dyDescent="0.25">
      <c r="B5" s="6" t="s">
        <v>35</v>
      </c>
      <c r="C5" s="4">
        <v>10000</v>
      </c>
      <c r="G5" s="29"/>
      <c r="H5" s="15" t="s">
        <v>27</v>
      </c>
      <c r="I5" s="15" t="s">
        <v>28</v>
      </c>
      <c r="J5" s="27"/>
      <c r="K5" s="27"/>
      <c r="L5" s="27"/>
      <c r="M5" s="27"/>
      <c r="N5" s="27"/>
    </row>
    <row r="6" spans="2:16" ht="30" x14ac:dyDescent="0.25">
      <c r="B6" s="6" t="s">
        <v>36</v>
      </c>
      <c r="C6" s="4">
        <v>3176.47</v>
      </c>
      <c r="G6" s="28" t="s">
        <v>25</v>
      </c>
      <c r="H6" s="7">
        <v>85</v>
      </c>
      <c r="I6" s="14">
        <f>ROUND($C$22*H6/100,2)</f>
        <v>289999.99</v>
      </c>
    </row>
    <row r="7" spans="2:16" ht="30" x14ac:dyDescent="0.25">
      <c r="B7" s="6" t="s">
        <v>37</v>
      </c>
      <c r="C7" s="4">
        <v>1500</v>
      </c>
      <c r="G7" s="7" t="s">
        <v>26</v>
      </c>
      <c r="H7" s="7">
        <v>15</v>
      </c>
      <c r="I7" s="14">
        <f>ROUND($C$22*H7/100,2)</f>
        <v>51176.47</v>
      </c>
      <c r="M7" s="17"/>
    </row>
    <row r="8" spans="2:16" x14ac:dyDescent="0.25">
      <c r="B8" s="6" t="s">
        <v>38</v>
      </c>
      <c r="C8" s="4">
        <v>200</v>
      </c>
      <c r="G8" s="10"/>
      <c r="H8" s="37"/>
      <c r="I8" s="38">
        <f>I6+I7</f>
        <v>341176.45999999996</v>
      </c>
    </row>
    <row r="9" spans="2:16" x14ac:dyDescent="0.25">
      <c r="B9" s="6" t="s">
        <v>39</v>
      </c>
      <c r="C9" s="4">
        <v>300</v>
      </c>
      <c r="F9" s="63"/>
      <c r="G9" s="10"/>
      <c r="H9" s="37"/>
      <c r="I9" s="20"/>
    </row>
    <row r="10" spans="2:16" s="43" customFormat="1" ht="15.75" thickBot="1" x14ac:dyDescent="0.3">
      <c r="B10" s="52" t="s">
        <v>31</v>
      </c>
      <c r="C10" s="40" t="s">
        <v>24</v>
      </c>
      <c r="D10" s="41">
        <f>ROUND((C5+C6+C7)/C23*100,2)</f>
        <v>4.32</v>
      </c>
      <c r="E10" s="42"/>
      <c r="F10" s="64"/>
      <c r="G10" s="42"/>
    </row>
    <row r="11" spans="2:16" s="2" customFormat="1" ht="16.5" thickBot="1" x14ac:dyDescent="0.3">
      <c r="B11" s="54" t="s">
        <v>2</v>
      </c>
      <c r="C11" s="5">
        <f>C12+C13+C14</f>
        <v>290874.73</v>
      </c>
      <c r="D11" s="19"/>
      <c r="E11" s="19"/>
      <c r="F11" s="65">
        <f>100*((C4+C11+C15)-(C12+C13))/(C4+C11+C15)</f>
        <v>97.348271013773669</v>
      </c>
      <c r="G11" s="19"/>
      <c r="J11" s="25"/>
      <c r="K11" s="25"/>
      <c r="L11" s="25"/>
      <c r="M11" s="25"/>
      <c r="N11" s="25"/>
      <c r="O11" s="25"/>
      <c r="P11" s="18"/>
    </row>
    <row r="12" spans="2:16" ht="30" x14ac:dyDescent="0.25">
      <c r="B12" s="6" t="s">
        <v>40</v>
      </c>
      <c r="C12" s="4">
        <v>6000</v>
      </c>
      <c r="F12" s="63">
        <f>IF(F11&lt;=85,IF(C22&lt;=175000,11.35,IF(AND(C22&gt;175000,C22&lt;=435000),8.31,1)),IF(AND(F11&gt;85,F11&lt;95),IF(C22&lt;=175000,7.63,IF(AND(C22&gt;175000,C22&lt;=435000),5.99,1)),IF(AND(F11&gt;=95,F11&lt;98),IF(C22&lt;=175000,2.89,IF(AND(C22&gt;175000,C22&lt;=435000),2.87,1)),IF(AND(F11&gt;=98,F11&lt;100),IF(C22&lt;=175000,1.33,IF(AND(C22&gt;175000,C22&lt;=435000),1.1,1)),1))))</f>
        <v>2.87</v>
      </c>
      <c r="J12" s="26"/>
      <c r="K12" s="26"/>
      <c r="L12" s="26"/>
      <c r="M12" s="26"/>
      <c r="N12" s="26"/>
      <c r="O12" s="26"/>
      <c r="P12" s="18"/>
    </row>
    <row r="13" spans="2:16" ht="30" x14ac:dyDescent="0.25">
      <c r="B13" s="6" t="s">
        <v>41</v>
      </c>
      <c r="C13" s="4">
        <v>3000</v>
      </c>
      <c r="F13" s="63"/>
      <c r="J13" s="21"/>
      <c r="K13" s="21"/>
      <c r="L13" s="22"/>
      <c r="M13" s="22"/>
      <c r="N13" s="22"/>
      <c r="O13" s="22"/>
      <c r="P13" s="18"/>
    </row>
    <row r="14" spans="2:16" ht="15.75" x14ac:dyDescent="0.25">
      <c r="B14" s="6" t="s">
        <v>42</v>
      </c>
      <c r="C14" s="4">
        <v>281874.73</v>
      </c>
      <c r="J14" s="21"/>
      <c r="K14" s="21"/>
      <c r="L14" s="21"/>
      <c r="M14" s="22"/>
      <c r="N14" s="22"/>
      <c r="O14" s="22"/>
      <c r="P14" s="18"/>
    </row>
    <row r="15" spans="2:16" s="2" customFormat="1" ht="15.75" customHeight="1" x14ac:dyDescent="0.25">
      <c r="B15" s="55" t="s">
        <v>34</v>
      </c>
      <c r="C15" s="5">
        <v>33350</v>
      </c>
      <c r="J15" s="23"/>
      <c r="K15" s="23"/>
      <c r="L15" s="23"/>
      <c r="M15" s="23"/>
      <c r="N15" s="23"/>
      <c r="O15" s="23"/>
      <c r="P15" s="18"/>
    </row>
    <row r="16" spans="2:16" s="2" customFormat="1" ht="15.75" x14ac:dyDescent="0.25">
      <c r="B16" s="52" t="s">
        <v>32</v>
      </c>
      <c r="C16" s="40" t="s">
        <v>24</v>
      </c>
      <c r="D16" s="44">
        <f>ROUND(C15/C22*100,2)</f>
        <v>9.7799999999999994</v>
      </c>
      <c r="E16" s="45"/>
      <c r="F16" s="45"/>
      <c r="G16" s="45"/>
      <c r="J16" s="46"/>
      <c r="K16" s="46"/>
      <c r="L16" s="46"/>
      <c r="M16" s="46"/>
      <c r="N16" s="46"/>
      <c r="O16" s="46"/>
      <c r="P16" s="47"/>
    </row>
    <row r="17" spans="2:16" s="2" customFormat="1" ht="15.75" customHeight="1" x14ac:dyDescent="0.25">
      <c r="B17" s="55" t="s">
        <v>3</v>
      </c>
      <c r="C17" s="5">
        <f>C18+C19+C20</f>
        <v>1775.26</v>
      </c>
      <c r="D17" s="56"/>
      <c r="E17" s="10"/>
      <c r="F17" s="10"/>
      <c r="G17" s="10"/>
      <c r="H17" s="11"/>
      <c r="I17" s="11"/>
      <c r="J17" s="24"/>
      <c r="K17" s="21"/>
      <c r="L17" s="24"/>
      <c r="M17" s="24"/>
      <c r="N17" s="24"/>
      <c r="O17" s="24"/>
      <c r="P17" s="18"/>
    </row>
    <row r="18" spans="2:16" ht="30" x14ac:dyDescent="0.25">
      <c r="B18" s="6" t="s">
        <v>43</v>
      </c>
      <c r="C18" s="4">
        <v>1275.26</v>
      </c>
      <c r="D18" s="10"/>
      <c r="E18" s="10"/>
      <c r="F18" s="10"/>
      <c r="G18" s="10"/>
      <c r="H18" s="10"/>
      <c r="I18" s="12"/>
      <c r="J18" s="24"/>
      <c r="K18" s="21"/>
      <c r="L18" s="24"/>
      <c r="M18" s="24"/>
      <c r="N18" s="24"/>
      <c r="O18" s="24"/>
      <c r="P18" s="18"/>
    </row>
    <row r="19" spans="2:16" ht="30" x14ac:dyDescent="0.25">
      <c r="B19" s="6" t="s">
        <v>44</v>
      </c>
      <c r="C19" s="4">
        <v>0</v>
      </c>
      <c r="J19" s="24"/>
      <c r="K19" s="21"/>
      <c r="L19" s="24"/>
      <c r="M19" s="24"/>
      <c r="N19" s="24"/>
      <c r="O19" s="24"/>
      <c r="P19" s="18"/>
    </row>
    <row r="20" spans="2:16" ht="15.75" x14ac:dyDescent="0.25">
      <c r="B20" s="6" t="s">
        <v>45</v>
      </c>
      <c r="C20" s="4">
        <v>500</v>
      </c>
      <c r="J20" s="24"/>
      <c r="K20" s="21"/>
      <c r="L20" s="24"/>
      <c r="M20" s="24"/>
      <c r="N20" s="24"/>
      <c r="O20" s="24"/>
      <c r="P20" s="18"/>
    </row>
    <row r="21" spans="2:16" s="43" customFormat="1" ht="15.75" x14ac:dyDescent="0.25">
      <c r="B21" s="52" t="s">
        <v>33</v>
      </c>
      <c r="C21" s="66">
        <f>IF(F11&lt;=85,IF(C22&lt;=175000,11.35,IF(AND(C22&gt;175000,C22&lt;=435000),8.31,1)),IF(AND(F11&gt;85,F11&lt;95),IF(C22&lt;=175000,7.63,IF(AND(C22&gt;175000,C22&lt;=435000),5.99,1)),IF(AND(F11&gt;=95,F11&lt;98),IF(C22&lt;=175000,2.89,IF(AND(C22&gt;175000,C22&lt;=435000),2.87,1)),IF(AND(F11&gt;=98,F11&lt;100),IF(C22&lt;=175000,1.33,IF(AND(C22&gt;175000,C22&lt;=435000),1.1,1)),1))))</f>
        <v>2.87</v>
      </c>
      <c r="D21" s="67">
        <f>ROUND(C17/C22*100,2)</f>
        <v>0.52</v>
      </c>
      <c r="E21" s="68"/>
      <c r="F21" s="48"/>
      <c r="G21" s="48"/>
      <c r="J21" s="49"/>
      <c r="K21" s="50"/>
      <c r="L21" s="49"/>
      <c r="M21" s="49"/>
      <c r="N21" s="49"/>
      <c r="O21" s="49"/>
      <c r="P21" s="47"/>
    </row>
    <row r="22" spans="2:16" x14ac:dyDescent="0.25">
      <c r="B22" s="8" t="s">
        <v>4</v>
      </c>
      <c r="C22" s="9">
        <f>C17+C11+C4+C15</f>
        <v>341176.45999999996</v>
      </c>
      <c r="D22" s="39">
        <f>341176.47-C22</f>
        <v>1.0000000009313226E-2</v>
      </c>
      <c r="E22" s="13"/>
      <c r="F22" s="13"/>
      <c r="G22" s="13"/>
      <c r="J22" s="24"/>
      <c r="K22" s="21"/>
      <c r="L22" s="24"/>
      <c r="M22" s="24"/>
      <c r="N22" s="24"/>
      <c r="O22" s="24"/>
    </row>
    <row r="23" spans="2:16" x14ac:dyDescent="0.25">
      <c r="B23" s="8" t="s">
        <v>23</v>
      </c>
      <c r="C23" s="9">
        <f>C15+C11+C4</f>
        <v>339401.19999999995</v>
      </c>
      <c r="J23" s="12"/>
      <c r="K23" s="12"/>
      <c r="L23" s="12"/>
      <c r="M23" s="12"/>
      <c r="N23" s="12"/>
      <c r="O23" s="12"/>
    </row>
    <row r="24" spans="2:16" x14ac:dyDescent="0.25">
      <c r="B24"/>
      <c r="J24" s="12"/>
      <c r="K24" s="12"/>
      <c r="L24" s="12"/>
      <c r="M24" s="12"/>
      <c r="N24" s="12"/>
      <c r="O24" s="12"/>
    </row>
    <row r="25" spans="2:16" x14ac:dyDescent="0.25">
      <c r="J25" s="12"/>
      <c r="K25" s="12"/>
      <c r="L25" s="12"/>
      <c r="M25" s="12"/>
      <c r="N25" s="12"/>
      <c r="O25" s="12"/>
    </row>
  </sheetData>
  <conditionalFormatting sqref="D10:G10">
    <cfRule type="cellIs" dxfId="2" priority="3" operator="greaterThan">
      <formula>10</formula>
    </cfRule>
  </conditionalFormatting>
  <conditionalFormatting sqref="D16">
    <cfRule type="cellIs" dxfId="1" priority="2" operator="greaterThan">
      <formula>10</formula>
    </cfRule>
  </conditionalFormatting>
  <conditionalFormatting sqref="D22">
    <cfRule type="cellIs" dxfId="0" priority="1" operator="lessThan">
      <formula>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11"/>
  <sheetViews>
    <sheetView workbookViewId="0">
      <selection activeCell="G8" sqref="G8"/>
    </sheetView>
  </sheetViews>
  <sheetFormatPr defaultRowHeight="15" x14ac:dyDescent="0.25"/>
  <cols>
    <col min="4" max="4" width="24.140625" bestFit="1" customWidth="1"/>
    <col min="5" max="5" width="13.5703125" customWidth="1"/>
    <col min="6" max="6" width="14.7109375" customWidth="1"/>
    <col min="7" max="7" width="14.85546875" customWidth="1"/>
    <col min="8" max="8" width="14.42578125" customWidth="1"/>
  </cols>
  <sheetData>
    <row r="2" spans="3:10" x14ac:dyDescent="0.25">
      <c r="C2" s="62" t="s">
        <v>22</v>
      </c>
      <c r="D2" s="62"/>
      <c r="E2" s="62"/>
      <c r="F2" s="62"/>
      <c r="G2" s="62"/>
      <c r="H2" s="62"/>
      <c r="I2" s="62"/>
      <c r="J2" s="62"/>
    </row>
    <row r="3" spans="3:10" ht="15.75" thickBot="1" x14ac:dyDescent="0.3">
      <c r="C3" s="62"/>
      <c r="D3" s="62"/>
      <c r="E3" s="62"/>
      <c r="F3" s="62"/>
      <c r="G3" s="62"/>
      <c r="H3" s="62"/>
      <c r="I3" s="62"/>
      <c r="J3" s="62"/>
    </row>
    <row r="4" spans="3:10" ht="45" customHeight="1" thickBot="1" x14ac:dyDescent="0.3">
      <c r="C4" s="57" t="s">
        <v>5</v>
      </c>
      <c r="D4" s="57" t="s">
        <v>6</v>
      </c>
      <c r="E4" s="59" t="s">
        <v>7</v>
      </c>
      <c r="F4" s="60"/>
      <c r="G4" s="60"/>
      <c r="H4" s="61"/>
    </row>
    <row r="5" spans="3:10" ht="90.75" thickBot="1" x14ac:dyDescent="0.3">
      <c r="C5" s="58"/>
      <c r="D5" s="58"/>
      <c r="E5" s="30" t="s">
        <v>8</v>
      </c>
      <c r="F5" s="31" t="s">
        <v>9</v>
      </c>
      <c r="G5" s="31" t="s">
        <v>10</v>
      </c>
      <c r="H5" s="31" t="s">
        <v>11</v>
      </c>
    </row>
    <row r="6" spans="3:10" ht="15.75" thickBot="1" x14ac:dyDescent="0.3">
      <c r="C6" s="32">
        <v>1</v>
      </c>
      <c r="D6" s="33">
        <v>2</v>
      </c>
      <c r="E6" s="33">
        <v>3</v>
      </c>
      <c r="F6" s="33">
        <v>4</v>
      </c>
      <c r="G6" s="33">
        <v>5</v>
      </c>
      <c r="H6" s="33">
        <v>6</v>
      </c>
    </row>
    <row r="7" spans="3:10" ht="30.75" thickBot="1" x14ac:dyDescent="0.3">
      <c r="C7" s="34" t="s">
        <v>12</v>
      </c>
      <c r="D7" s="30" t="s">
        <v>13</v>
      </c>
      <c r="E7" s="35">
        <v>11.35</v>
      </c>
      <c r="F7" s="35">
        <v>7.63</v>
      </c>
      <c r="G7" s="35">
        <v>2.89</v>
      </c>
      <c r="H7" s="35">
        <v>1.33</v>
      </c>
    </row>
    <row r="8" spans="3:10" ht="45.75" thickBot="1" x14ac:dyDescent="0.3">
      <c r="C8" s="34" t="s">
        <v>14</v>
      </c>
      <c r="D8" s="30" t="s">
        <v>15</v>
      </c>
      <c r="E8" s="35">
        <v>8.31</v>
      </c>
      <c r="F8" s="35">
        <v>5.99</v>
      </c>
      <c r="G8" s="35">
        <v>2.87</v>
      </c>
      <c r="H8" s="35">
        <v>1.1000000000000001</v>
      </c>
    </row>
    <row r="9" spans="3:10" ht="45.75" thickBot="1" x14ac:dyDescent="0.3">
      <c r="C9" s="34" t="s">
        <v>16</v>
      </c>
      <c r="D9" s="30" t="s">
        <v>17</v>
      </c>
      <c r="E9" s="35">
        <v>8.0299999999999994</v>
      </c>
      <c r="F9" s="35">
        <v>5.85</v>
      </c>
      <c r="G9" s="35">
        <v>2.84</v>
      </c>
      <c r="H9" s="35">
        <v>1.01</v>
      </c>
    </row>
    <row r="10" spans="3:10" ht="45.75" thickBot="1" x14ac:dyDescent="0.3">
      <c r="C10" s="34" t="s">
        <v>18</v>
      </c>
      <c r="D10" s="30" t="s">
        <v>19</v>
      </c>
      <c r="E10" s="35">
        <v>7.74</v>
      </c>
      <c r="F10" s="35">
        <v>5.5</v>
      </c>
      <c r="G10" s="35">
        <v>2.63</v>
      </c>
      <c r="H10" s="35">
        <v>0.89</v>
      </c>
    </row>
    <row r="11" spans="3:10" ht="15.75" thickBot="1" x14ac:dyDescent="0.3">
      <c r="C11" s="34" t="s">
        <v>20</v>
      </c>
      <c r="D11" s="30" t="s">
        <v>21</v>
      </c>
      <c r="E11" s="35">
        <v>4.1100000000000003</v>
      </c>
      <c r="F11" s="35">
        <v>4.1100000000000003</v>
      </c>
      <c r="G11" s="35">
        <v>2.02</v>
      </c>
      <c r="H11" s="35">
        <v>0.59</v>
      </c>
    </row>
  </sheetData>
  <mergeCells count="4">
    <mergeCell ref="C4:C5"/>
    <mergeCell ref="D4:D5"/>
    <mergeCell ref="E4:H4"/>
    <mergeCell ref="C2: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Projekto_biudžetas</vt:lpstr>
      <vt:lpstr>Papildoma_info.</vt:lpstr>
    </vt:vector>
  </TitlesOfParts>
  <Company>LVPA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Gyliene Sandra</dc:creator>
  <cp:lastModifiedBy>L.Papinigyte</cp:lastModifiedBy>
  <dcterms:created xsi:type="dcterms:W3CDTF">2016-01-25T06:29:49Z</dcterms:created>
  <dcterms:modified xsi:type="dcterms:W3CDTF">2016-02-23T11:55:49Z</dcterms:modified>
</cp:coreProperties>
</file>